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docs.live.net/d9b07063c39d8661/Documents/Occasional Offices/Weddings/"/>
    </mc:Choice>
  </mc:AlternateContent>
  <xr:revisionPtr revIDLastSave="0" documentId="8_{DA8F928D-E03D-4ABD-A410-8D0B959D8CBE}" xr6:coauthVersionLast="47" xr6:coauthVersionMax="47" xr10:uidLastSave="{00000000-0000-0000-0000-000000000000}"/>
  <bookViews>
    <workbookView xWindow="-120" yWindow="-120" windowWidth="20730" windowHeight="11160"/>
  </bookViews>
  <sheets>
    <sheet name="Calculator" sheetId="2" r:id="rId1"/>
    <sheet name="2023 Figures" sheetId="1" r:id="rId2"/>
  </sheets>
  <definedNames>
    <definedName name="FIGS">'2023 Figures'!$AT$96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 l="1"/>
  <c r="D22" i="2"/>
  <c r="J34" i="2"/>
  <c r="AX111" i="1"/>
  <c r="AX120" i="1"/>
  <c r="BH96" i="1"/>
  <c r="J4" i="2"/>
  <c r="AX105" i="1"/>
  <c r="AX116" i="1"/>
  <c r="AX115" i="1"/>
  <c r="AX114" i="1"/>
  <c r="AT97" i="1" s="1"/>
  <c r="B3" i="2" s="1"/>
  <c r="AX101" i="1"/>
  <c r="AX100" i="1"/>
  <c r="AV111" i="1"/>
  <c r="D23" i="2"/>
  <c r="F23" i="2" s="1"/>
  <c r="E23" i="2"/>
  <c r="D25" i="2"/>
  <c r="AX109" i="1"/>
  <c r="AX103" i="1"/>
  <c r="AX106" i="1"/>
  <c r="AX104" i="1"/>
  <c r="D24" i="2"/>
  <c r="AX108" i="1"/>
  <c r="AX107" i="1"/>
  <c r="BE96" i="1" l="1"/>
  <c r="J3" i="2" s="1"/>
  <c r="BB96" i="1"/>
  <c r="J2" i="2" s="1"/>
  <c r="AV96" i="1" l="1"/>
  <c r="D2" i="2"/>
</calcChain>
</file>

<file path=xl/sharedStrings.xml><?xml version="1.0" encoding="utf-8"?>
<sst xmlns="http://schemas.openxmlformats.org/spreadsheetml/2006/main" count="79" uniqueCount="59">
  <si>
    <t>Certificate of Banns</t>
  </si>
  <si>
    <t>Wedding</t>
  </si>
  <si>
    <t>Marriage Certificate</t>
  </si>
  <si>
    <t>Bells</t>
  </si>
  <si>
    <t>Verger</t>
  </si>
  <si>
    <t>Organist</t>
  </si>
  <si>
    <t>Video</t>
  </si>
  <si>
    <t>Donation</t>
  </si>
  <si>
    <t>Extra Costs</t>
  </si>
  <si>
    <t>Orders of service</t>
  </si>
  <si>
    <t>Sheet Music</t>
  </si>
  <si>
    <t>Recorded Music</t>
  </si>
  <si>
    <t>Do you need Banns published?</t>
  </si>
  <si>
    <t>(Y/N)</t>
  </si>
  <si>
    <t>Do you need a Certificate of Banns to present to another church minister?</t>
  </si>
  <si>
    <t>Would you like the church bells to be rung (not Wareside)?</t>
  </si>
  <si>
    <t>Would you like a verger?</t>
  </si>
  <si>
    <t>Would you like us to prepare or produce your order of service?</t>
  </si>
  <si>
    <t>Are there any specific pieces of music you would like the organist to play for which we might need to purchase sheet music?</t>
  </si>
  <si>
    <t>Are there any specific recorded songs or pieces of music you would like played during your service?</t>
  </si>
  <si>
    <t>If you would like to make an additional donation to support the work of the church, please enter it here:</t>
  </si>
  <si>
    <t>Total Price</t>
  </si>
  <si>
    <t>Statutory</t>
  </si>
  <si>
    <t>Optional</t>
  </si>
  <si>
    <t>Total</t>
  </si>
  <si>
    <t>Comprising the following:</t>
  </si>
  <si>
    <t>Y</t>
  </si>
  <si>
    <t>N</t>
  </si>
  <si>
    <t>Publication of Banns</t>
  </si>
  <si>
    <t>Extra Marriage Certificate</t>
  </si>
  <si>
    <t>Legal Preliminaries</t>
  </si>
  <si>
    <t>Statutory Wedding Costs</t>
  </si>
  <si>
    <t>Prices dependent on unknown factors</t>
  </si>
  <si>
    <r>
      <t>Optional services</t>
    </r>
    <r>
      <rPr>
        <sz val="11"/>
        <color theme="1"/>
        <rFont val="Calibri"/>
        <family val="2"/>
        <scheme val="minor"/>
      </rPr>
      <t xml:space="preserve"> (strongly recommended)</t>
    </r>
  </si>
  <si>
    <t>If you are marrying in one of our churches, put "N" here.</t>
  </si>
  <si>
    <t>We have completed the boxes with the most common responses.  Occasionally prices may vary (e.g. if we are unable to use our regular organist).</t>
  </si>
  <si>
    <t>Your Wedding Price</t>
  </si>
  <si>
    <t xml:space="preserve">Please ask for a quotation.  We would need to know how many copies… </t>
  </si>
  <si>
    <t>There is currently no charge for playing such songs, but any necessary downloads will be charged at cost.</t>
  </si>
  <si>
    <t xml:space="preserve">The church is given no financial help by the government and relies almost entirely on donations to keep going.  Any gift you could give would be gratefully received. </t>
  </si>
  <si>
    <t>Do you wish to marry in one of our church buildings?</t>
  </si>
  <si>
    <t>connected with legal preliminaries which must</t>
  </si>
  <si>
    <t>be paid to the C of E Churches where you live.</t>
  </si>
  <si>
    <t xml:space="preserve">Please note: If either of you is not a resident </t>
  </si>
  <si>
    <t>of this benefice there may be additional charges</t>
  </si>
  <si>
    <t>Heating</t>
  </si>
  <si>
    <t>Would you like the church heating to be turned on?</t>
  </si>
  <si>
    <t>You will almost certainly need heating between October 1st and April 30th</t>
  </si>
  <si>
    <t>The month your wedding will take place (Jan=1, Dec=12)</t>
  </si>
  <si>
    <t>(1-12)</t>
  </si>
  <si>
    <t>Please answer the 14 questions below by completing the grey boxes.  The likely total price for your wedding based on these choices is shown above.</t>
  </si>
  <si>
    <t>Would you like us to provide an organist?</t>
  </si>
  <si>
    <t>Our organist has many of the normal pieces, but sometimes couples request new tunes.  Sheet music is recharged at cost.  Some songs are under copyright which require payment for lyric reproduction</t>
  </si>
  <si>
    <t>Sometimes couples need special licences instead: please check with the Rector.  They are more expensive.</t>
  </si>
  <si>
    <t>The verger is a church member who is familiar with the building and ready to greet and help guests on the day.</t>
  </si>
  <si>
    <t>Is there going to be a videographer?</t>
  </si>
  <si>
    <t>This doubles the organist's fee.  The Rector needs to see their copyright licence.</t>
  </si>
  <si>
    <t>You will need to order a marriage certificate from the register office (and pay them).</t>
  </si>
  <si>
    <t>Hymns are sung in the service; if you do not have your own musicians, an organist is a must!  Price varies (est.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</si>
</sst>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11"/>
      <color rgb="FFFF0000"/>
      <name val="Calibri"/>
      <family val="2"/>
      <scheme val="minor"/>
    </font>
    <font>
      <b/>
      <i/>
      <sz val="11"/>
      <color theme="4"/>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Fill="1"/>
    <xf numFmtId="0" fontId="0" fillId="0" borderId="0" xfId="0" applyAlignment="1">
      <alignment horizontal="left"/>
    </xf>
    <xf numFmtId="0" fontId="0" fillId="2" borderId="0" xfId="0" applyFill="1" applyAlignment="1">
      <alignment horizontal="center" vertical="center"/>
    </xf>
    <xf numFmtId="44" fontId="1" fillId="2" borderId="0" xfId="1" applyFont="1" applyFill="1" applyAlignment="1">
      <alignment horizontal="center" vertical="center"/>
    </xf>
    <xf numFmtId="44" fontId="1" fillId="0" borderId="0" xfId="1" applyFont="1" applyAlignment="1">
      <alignment horizontal="center" vertical="center"/>
    </xf>
    <xf numFmtId="44" fontId="1" fillId="0" borderId="0" xfId="1" applyFont="1"/>
    <xf numFmtId="0" fontId="0" fillId="0" borderId="0" xfId="0" applyFont="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Fill="1"/>
    <xf numFmtId="0" fontId="3" fillId="0" borderId="0" xfId="0" applyFont="1" applyAlignment="1">
      <alignment horizontal="center"/>
    </xf>
    <xf numFmtId="44" fontId="3" fillId="0" borderId="0" xfId="1" applyFont="1"/>
    <xf numFmtId="0" fontId="2" fillId="0" borderId="0" xfId="0" applyFont="1" applyAlignment="1"/>
    <xf numFmtId="0" fontId="4" fillId="0" borderId="0" xfId="0" applyFont="1"/>
    <xf numFmtId="0" fontId="4" fillId="0" borderId="0" xfId="0" applyFont="1" applyAlignment="1">
      <alignment horizontal="center"/>
    </xf>
    <xf numFmtId="44" fontId="4" fillId="0" borderId="0" xfId="1" applyFont="1" applyAlignment="1">
      <alignment horizontal="center" vertical="center"/>
    </xf>
    <xf numFmtId="0" fontId="0" fillId="0" borderId="0" xfId="0" applyAlignment="1">
      <alignment vertical="center" wrapText="1"/>
    </xf>
    <xf numFmtId="0" fontId="5" fillId="0" borderId="0" xfId="0" applyFont="1"/>
    <xf numFmtId="44" fontId="1" fillId="3" borderId="0" xfId="1" applyFont="1" applyFill="1"/>
    <xf numFmtId="0" fontId="0" fillId="0" borderId="0" xfId="0" applyFont="1" applyAlignment="1">
      <alignment vertical="center" wrapText="1"/>
    </xf>
    <xf numFmtId="0" fontId="0" fillId="0" borderId="0" xfId="0" applyAlignment="1">
      <alignment vertical="center"/>
    </xf>
    <xf numFmtId="0" fontId="7" fillId="0" borderId="0" xfId="0" applyFont="1" applyFill="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76200</xdr:colOff>
      <xdr:row>14</xdr:row>
      <xdr:rowOff>180975</xdr:rowOff>
    </xdr:from>
    <xdr:to>
      <xdr:col>4</xdr:col>
      <xdr:colOff>523875</xdr:colOff>
      <xdr:row>14</xdr:row>
      <xdr:rowOff>419100</xdr:rowOff>
    </xdr:to>
    <xdr:sp macro="" textlink="">
      <xdr:nvSpPr>
        <xdr:cNvPr id="2" name="Left Arrow 1">
          <a:extLst>
            <a:ext uri="{FF2B5EF4-FFF2-40B4-BE49-F238E27FC236}">
              <a16:creationId xmlns:a16="http://schemas.microsoft.com/office/drawing/2014/main" id="{82BF34B8-85EA-DE6C-982B-B1002FBCCA63}"/>
            </a:ext>
          </a:extLst>
        </xdr:cNvPr>
        <xdr:cNvSpPr/>
      </xdr:nvSpPr>
      <xdr:spPr>
        <a:xfrm>
          <a:off x="4029075" y="2133600"/>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66675</xdr:colOff>
      <xdr:row>28</xdr:row>
      <xdr:rowOff>219075</xdr:rowOff>
    </xdr:from>
    <xdr:to>
      <xdr:col>4</xdr:col>
      <xdr:colOff>514350</xdr:colOff>
      <xdr:row>28</xdr:row>
      <xdr:rowOff>457200</xdr:rowOff>
    </xdr:to>
    <xdr:sp macro="" textlink="">
      <xdr:nvSpPr>
        <xdr:cNvPr id="3" name="Left Arrow 2">
          <a:extLst>
            <a:ext uri="{FF2B5EF4-FFF2-40B4-BE49-F238E27FC236}">
              <a16:creationId xmlns:a16="http://schemas.microsoft.com/office/drawing/2014/main" id="{A7D80D79-B4B3-36AB-E07B-6AC2E0039AE7}"/>
            </a:ext>
          </a:extLst>
        </xdr:cNvPr>
        <xdr:cNvSpPr/>
      </xdr:nvSpPr>
      <xdr:spPr>
        <a:xfrm>
          <a:off x="4019550" y="6419850"/>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66675</xdr:colOff>
      <xdr:row>29</xdr:row>
      <xdr:rowOff>590550</xdr:rowOff>
    </xdr:from>
    <xdr:to>
      <xdr:col>4</xdr:col>
      <xdr:colOff>514350</xdr:colOff>
      <xdr:row>29</xdr:row>
      <xdr:rowOff>828675</xdr:rowOff>
    </xdr:to>
    <xdr:sp macro="" textlink="">
      <xdr:nvSpPr>
        <xdr:cNvPr id="4" name="Left Arrow 3">
          <a:extLst>
            <a:ext uri="{FF2B5EF4-FFF2-40B4-BE49-F238E27FC236}">
              <a16:creationId xmlns:a16="http://schemas.microsoft.com/office/drawing/2014/main" id="{A1EE3355-3C42-3EE9-5492-DE0C1750A6BC}"/>
            </a:ext>
          </a:extLst>
        </xdr:cNvPr>
        <xdr:cNvSpPr/>
      </xdr:nvSpPr>
      <xdr:spPr>
        <a:xfrm>
          <a:off x="4019550" y="743902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57150</xdr:colOff>
      <xdr:row>30</xdr:row>
      <xdr:rowOff>257175</xdr:rowOff>
    </xdr:from>
    <xdr:to>
      <xdr:col>4</xdr:col>
      <xdr:colOff>504825</xdr:colOff>
      <xdr:row>30</xdr:row>
      <xdr:rowOff>495300</xdr:rowOff>
    </xdr:to>
    <xdr:sp macro="" textlink="">
      <xdr:nvSpPr>
        <xdr:cNvPr id="5" name="Left Arrow 4">
          <a:extLst>
            <a:ext uri="{FF2B5EF4-FFF2-40B4-BE49-F238E27FC236}">
              <a16:creationId xmlns:a16="http://schemas.microsoft.com/office/drawing/2014/main" id="{242D81BA-2047-A2C9-28B4-F2C10CBC239F}"/>
            </a:ext>
          </a:extLst>
        </xdr:cNvPr>
        <xdr:cNvSpPr/>
      </xdr:nvSpPr>
      <xdr:spPr>
        <a:xfrm>
          <a:off x="4010025" y="850582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76200</xdr:colOff>
      <xdr:row>33</xdr:row>
      <xdr:rowOff>457200</xdr:rowOff>
    </xdr:from>
    <xdr:to>
      <xdr:col>4</xdr:col>
      <xdr:colOff>523875</xdr:colOff>
      <xdr:row>33</xdr:row>
      <xdr:rowOff>695325</xdr:rowOff>
    </xdr:to>
    <xdr:sp macro="" textlink="">
      <xdr:nvSpPr>
        <xdr:cNvPr id="6" name="Left Arrow 5">
          <a:extLst>
            <a:ext uri="{FF2B5EF4-FFF2-40B4-BE49-F238E27FC236}">
              <a16:creationId xmlns:a16="http://schemas.microsoft.com/office/drawing/2014/main" id="{EFF1A5C2-12E1-D484-3C8D-AD1919510462}"/>
            </a:ext>
          </a:extLst>
        </xdr:cNvPr>
        <xdr:cNvSpPr/>
      </xdr:nvSpPr>
      <xdr:spPr>
        <a:xfrm>
          <a:off x="4029075" y="9848850"/>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76200</xdr:colOff>
      <xdr:row>21</xdr:row>
      <xdr:rowOff>209550</xdr:rowOff>
    </xdr:from>
    <xdr:to>
      <xdr:col>4</xdr:col>
      <xdr:colOff>523875</xdr:colOff>
      <xdr:row>21</xdr:row>
      <xdr:rowOff>447675</xdr:rowOff>
    </xdr:to>
    <xdr:sp macro="" textlink="">
      <xdr:nvSpPr>
        <xdr:cNvPr id="7" name="Left Arrow 6">
          <a:extLst>
            <a:ext uri="{FF2B5EF4-FFF2-40B4-BE49-F238E27FC236}">
              <a16:creationId xmlns:a16="http://schemas.microsoft.com/office/drawing/2014/main" id="{9443F484-89FA-DDC3-7C0F-0A7CE220B1D9}"/>
            </a:ext>
          </a:extLst>
        </xdr:cNvPr>
        <xdr:cNvSpPr/>
      </xdr:nvSpPr>
      <xdr:spPr>
        <a:xfrm>
          <a:off x="4029075" y="543877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66675</xdr:colOff>
      <xdr:row>23</xdr:row>
      <xdr:rowOff>266700</xdr:rowOff>
    </xdr:from>
    <xdr:to>
      <xdr:col>4</xdr:col>
      <xdr:colOff>514350</xdr:colOff>
      <xdr:row>23</xdr:row>
      <xdr:rowOff>504825</xdr:rowOff>
    </xdr:to>
    <xdr:sp macro="" textlink="">
      <xdr:nvSpPr>
        <xdr:cNvPr id="8" name="Left Arrow 7">
          <a:extLst>
            <a:ext uri="{FF2B5EF4-FFF2-40B4-BE49-F238E27FC236}">
              <a16:creationId xmlns:a16="http://schemas.microsoft.com/office/drawing/2014/main" id="{1917292F-CE85-C5C9-B7C6-E3C989C9D854}"/>
            </a:ext>
          </a:extLst>
        </xdr:cNvPr>
        <xdr:cNvSpPr/>
      </xdr:nvSpPr>
      <xdr:spPr>
        <a:xfrm>
          <a:off x="4019550" y="669607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76200</xdr:colOff>
      <xdr:row>24</xdr:row>
      <xdr:rowOff>285750</xdr:rowOff>
    </xdr:from>
    <xdr:to>
      <xdr:col>4</xdr:col>
      <xdr:colOff>523875</xdr:colOff>
      <xdr:row>24</xdr:row>
      <xdr:rowOff>523875</xdr:rowOff>
    </xdr:to>
    <xdr:sp macro="" textlink="">
      <xdr:nvSpPr>
        <xdr:cNvPr id="9" name="Left Arrow 8">
          <a:extLst>
            <a:ext uri="{FF2B5EF4-FFF2-40B4-BE49-F238E27FC236}">
              <a16:creationId xmlns:a16="http://schemas.microsoft.com/office/drawing/2014/main" id="{2CB8757F-DF1A-FB7A-D25C-32A373705362}"/>
            </a:ext>
          </a:extLst>
        </xdr:cNvPr>
        <xdr:cNvSpPr/>
      </xdr:nvSpPr>
      <xdr:spPr>
        <a:xfrm>
          <a:off x="4029075" y="749617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66675</xdr:colOff>
      <xdr:row>13</xdr:row>
      <xdr:rowOff>266700</xdr:rowOff>
    </xdr:from>
    <xdr:to>
      <xdr:col>4</xdr:col>
      <xdr:colOff>514350</xdr:colOff>
      <xdr:row>13</xdr:row>
      <xdr:rowOff>504825</xdr:rowOff>
    </xdr:to>
    <xdr:sp macro="" textlink="">
      <xdr:nvSpPr>
        <xdr:cNvPr id="11" name="Left Arrow 10">
          <a:extLst>
            <a:ext uri="{FF2B5EF4-FFF2-40B4-BE49-F238E27FC236}">
              <a16:creationId xmlns:a16="http://schemas.microsoft.com/office/drawing/2014/main" id="{E64DB0E4-1736-368D-4B2A-094475342C94}"/>
            </a:ext>
          </a:extLst>
        </xdr:cNvPr>
        <xdr:cNvSpPr/>
      </xdr:nvSpPr>
      <xdr:spPr>
        <a:xfrm>
          <a:off x="4019550" y="2981325"/>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85725</xdr:colOff>
      <xdr:row>25</xdr:row>
      <xdr:rowOff>161925</xdr:rowOff>
    </xdr:from>
    <xdr:to>
      <xdr:col>4</xdr:col>
      <xdr:colOff>533400</xdr:colOff>
      <xdr:row>25</xdr:row>
      <xdr:rowOff>400050</xdr:rowOff>
    </xdr:to>
    <xdr:sp macro="" textlink="">
      <xdr:nvSpPr>
        <xdr:cNvPr id="12" name="Left Arrow 11">
          <a:extLst>
            <a:ext uri="{FF2B5EF4-FFF2-40B4-BE49-F238E27FC236}">
              <a16:creationId xmlns:a16="http://schemas.microsoft.com/office/drawing/2014/main" id="{362CB579-5839-983B-D5A6-9E7BAF377E97}"/>
            </a:ext>
          </a:extLst>
        </xdr:cNvPr>
        <xdr:cNvSpPr/>
      </xdr:nvSpPr>
      <xdr:spPr>
        <a:xfrm>
          <a:off x="4038600" y="8743950"/>
          <a:ext cx="447675"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tabSelected="1" workbookViewId="0">
      <pane ySplit="6" topLeftCell="A7" activePane="bottomLeft" state="frozen"/>
      <selection pane="bottomLeft" activeCell="F25" sqref="F25:H25"/>
    </sheetView>
  </sheetViews>
  <sheetFormatPr defaultRowHeight="15" x14ac:dyDescent="0.25"/>
  <cols>
    <col min="1" max="1" width="9.140625" style="13"/>
    <col min="2" max="2" width="28.7109375" bestFit="1" customWidth="1"/>
    <col min="3" max="3" width="9.140625" style="2"/>
    <col min="4" max="4" width="12.28515625" style="5" bestFit="1" customWidth="1"/>
    <col min="5" max="5" width="8.85546875" style="7" customWidth="1"/>
    <col min="8" max="8" width="9.140625" customWidth="1"/>
    <col min="11" max="11" width="9.140625" customWidth="1"/>
    <col min="14" max="14" width="9.140625" customWidth="1"/>
  </cols>
  <sheetData>
    <row r="2" spans="1:14" ht="18.75" x14ac:dyDescent="0.3">
      <c r="B2" s="20" t="s">
        <v>36</v>
      </c>
      <c r="C2" s="21" t="s">
        <v>24</v>
      </c>
      <c r="D2" s="22">
        <f>J2+J3+J4</f>
        <v>749</v>
      </c>
      <c r="F2" s="14" t="s">
        <v>25</v>
      </c>
      <c r="G2" s="15"/>
      <c r="H2" s="16"/>
      <c r="I2" s="17" t="s">
        <v>22</v>
      </c>
      <c r="J2" s="18">
        <f>+'2023 Figures'!BB96</f>
        <v>539</v>
      </c>
      <c r="K2" s="16"/>
      <c r="L2" s="15" t="s">
        <v>43</v>
      </c>
      <c r="N2" s="15"/>
    </row>
    <row r="3" spans="1:14" x14ac:dyDescent="0.25">
      <c r="B3" s="24" t="str">
        <f>+'2023 Figures'!AT97</f>
        <v/>
      </c>
      <c r="C3" s="3"/>
      <c r="D3" s="6"/>
      <c r="I3" s="15" t="s">
        <v>23</v>
      </c>
      <c r="J3" s="18">
        <f>+'2023 Figures'!BE96</f>
        <v>210</v>
      </c>
      <c r="L3" s="15" t="s">
        <v>44</v>
      </c>
    </row>
    <row r="4" spans="1:14" x14ac:dyDescent="0.25">
      <c r="B4" s="24"/>
      <c r="C4" s="3"/>
      <c r="D4" s="6"/>
      <c r="I4" s="15" t="s">
        <v>7</v>
      </c>
      <c r="J4" s="18">
        <f>+'2023 Figures'!BH96</f>
        <v>0</v>
      </c>
      <c r="L4" s="15" t="s">
        <v>41</v>
      </c>
    </row>
    <row r="5" spans="1:14" x14ac:dyDescent="0.25">
      <c r="L5" s="15" t="s">
        <v>42</v>
      </c>
    </row>
    <row r="6" spans="1:14" x14ac:dyDescent="0.25">
      <c r="L6" s="15"/>
    </row>
    <row r="8" spans="1:14" x14ac:dyDescent="0.25">
      <c r="B8" s="15" t="s">
        <v>50</v>
      </c>
    </row>
    <row r="9" spans="1:14" x14ac:dyDescent="0.25">
      <c r="B9" s="15" t="s">
        <v>35</v>
      </c>
    </row>
    <row r="10" spans="1:14" x14ac:dyDescent="0.25">
      <c r="B10" s="15"/>
    </row>
    <row r="11" spans="1:14" ht="30" x14ac:dyDescent="0.25">
      <c r="A11" s="13">
        <v>1</v>
      </c>
      <c r="B11" s="26" t="s">
        <v>48</v>
      </c>
      <c r="C11" s="5" t="s">
        <v>49</v>
      </c>
      <c r="D11" s="9">
        <v>6</v>
      </c>
    </row>
    <row r="13" spans="1:14" x14ac:dyDescent="0.25">
      <c r="B13" s="1" t="s">
        <v>30</v>
      </c>
    </row>
    <row r="14" spans="1:14" ht="60" customHeight="1" x14ac:dyDescent="0.25">
      <c r="A14" s="13">
        <v>2</v>
      </c>
      <c r="B14" s="27" t="s">
        <v>12</v>
      </c>
      <c r="C14" s="5" t="s">
        <v>13</v>
      </c>
      <c r="D14" s="9" t="s">
        <v>26</v>
      </c>
      <c r="F14" s="29" t="s">
        <v>53</v>
      </c>
      <c r="G14" s="29"/>
      <c r="H14" s="29"/>
    </row>
    <row r="15" spans="1:14" ht="46.5" customHeight="1" x14ac:dyDescent="0.25">
      <c r="A15" s="13">
        <v>3</v>
      </c>
      <c r="B15" s="4" t="s">
        <v>14</v>
      </c>
      <c r="C15" s="5" t="s">
        <v>13</v>
      </c>
      <c r="D15" s="9" t="s">
        <v>27</v>
      </c>
      <c r="F15" s="29" t="s">
        <v>34</v>
      </c>
      <c r="G15" s="29"/>
      <c r="H15" s="29"/>
    </row>
    <row r="16" spans="1:14" x14ac:dyDescent="0.25">
      <c r="B16" s="4"/>
      <c r="C16" s="5"/>
    </row>
    <row r="17" spans="1:8" x14ac:dyDescent="0.25">
      <c r="B17" s="1" t="s">
        <v>31</v>
      </c>
      <c r="C17" s="5"/>
    </row>
    <row r="18" spans="1:8" ht="30" x14ac:dyDescent="0.25">
      <c r="A18" s="13">
        <v>4</v>
      </c>
      <c r="B18" s="4" t="s">
        <v>40</v>
      </c>
      <c r="C18" s="5" t="s">
        <v>13</v>
      </c>
      <c r="D18" s="9" t="str">
        <f>IF(D15="N","Y","N")</f>
        <v>Y</v>
      </c>
    </row>
    <row r="19" spans="1:8" ht="46.5" customHeight="1" x14ac:dyDescent="0.25">
      <c r="A19" s="13">
        <v>5</v>
      </c>
      <c r="B19" s="4" t="s">
        <v>57</v>
      </c>
      <c r="C19" s="5"/>
    </row>
    <row r="20" spans="1:8" x14ac:dyDescent="0.25">
      <c r="B20" s="4"/>
      <c r="C20" s="5"/>
    </row>
    <row r="21" spans="1:8" x14ac:dyDescent="0.25">
      <c r="B21" s="19" t="s">
        <v>33</v>
      </c>
      <c r="C21" s="5"/>
    </row>
    <row r="22" spans="1:8" ht="48" customHeight="1" x14ac:dyDescent="0.25">
      <c r="A22" s="13">
        <v>6</v>
      </c>
      <c r="B22" s="26" t="s">
        <v>46</v>
      </c>
      <c r="C22" s="5" t="s">
        <v>13</v>
      </c>
      <c r="D22" s="9" t="str">
        <f>IF(D$18="N","N",IF(D11&lt;5,"Y",IF(D11&gt;9,"Y","N")))</f>
        <v>N</v>
      </c>
      <c r="F22" s="29" t="s">
        <v>47</v>
      </c>
      <c r="G22" s="29"/>
      <c r="H22" s="29"/>
    </row>
    <row r="23" spans="1:8" ht="46.5" customHeight="1" x14ac:dyDescent="0.25">
      <c r="A23" s="13">
        <v>7</v>
      </c>
      <c r="B23" s="23" t="s">
        <v>15</v>
      </c>
      <c r="C23" s="5" t="s">
        <v>13</v>
      </c>
      <c r="D23" s="9" t="str">
        <f>IF(D$18="N","N","Y")</f>
        <v>Y</v>
      </c>
      <c r="E23" s="28" t="str">
        <f>IF(D23="Y","&lt;==","")</f>
        <v>&lt;==</v>
      </c>
      <c r="F23" s="29" t="str">
        <f>IF(D23="Y","Check this.  There is only one bell at Wareside and we make no charge to ring it.","")</f>
        <v>Check this.  There is only one bell at Wareside and we make no charge to ring it.</v>
      </c>
      <c r="G23" s="29"/>
      <c r="H23" s="29"/>
    </row>
    <row r="24" spans="1:8" ht="61.5" customHeight="1" x14ac:dyDescent="0.25">
      <c r="A24" s="13">
        <v>8</v>
      </c>
      <c r="B24" s="23" t="s">
        <v>51</v>
      </c>
      <c r="C24" s="5" t="s">
        <v>13</v>
      </c>
      <c r="D24" s="9" t="str">
        <f>IF(D$18="N","N","Y")</f>
        <v>Y</v>
      </c>
      <c r="F24" s="29" t="s">
        <v>58</v>
      </c>
      <c r="G24" s="29"/>
      <c r="H24" s="29"/>
    </row>
    <row r="25" spans="1:8" ht="63" customHeight="1" x14ac:dyDescent="0.25">
      <c r="A25" s="13">
        <v>9</v>
      </c>
      <c r="B25" s="23" t="s">
        <v>16</v>
      </c>
      <c r="C25" s="5" t="s">
        <v>13</v>
      </c>
      <c r="D25" s="9" t="str">
        <f>IF(D$18="N","N","Y")</f>
        <v>Y</v>
      </c>
      <c r="F25" s="29" t="s">
        <v>54</v>
      </c>
      <c r="G25" s="29"/>
      <c r="H25" s="29"/>
    </row>
    <row r="26" spans="1:8" ht="44.25" customHeight="1" x14ac:dyDescent="0.25">
      <c r="A26" s="13">
        <v>10</v>
      </c>
      <c r="B26" s="23" t="s">
        <v>55</v>
      </c>
      <c r="C26" s="5" t="s">
        <v>13</v>
      </c>
      <c r="D26" s="9" t="s">
        <v>27</v>
      </c>
      <c r="F26" s="29" t="s">
        <v>56</v>
      </c>
      <c r="G26" s="29"/>
      <c r="H26" s="29"/>
    </row>
    <row r="27" spans="1:8" x14ac:dyDescent="0.25">
      <c r="C27" s="5"/>
    </row>
    <row r="28" spans="1:8" x14ac:dyDescent="0.25">
      <c r="B28" s="19" t="s">
        <v>32</v>
      </c>
      <c r="C28" s="6"/>
    </row>
    <row r="29" spans="1:8" ht="51" customHeight="1" x14ac:dyDescent="0.25">
      <c r="A29" s="13">
        <v>11</v>
      </c>
      <c r="B29" s="23" t="s">
        <v>17</v>
      </c>
      <c r="C29" s="5" t="s">
        <v>13</v>
      </c>
      <c r="D29" s="9" t="s">
        <v>27</v>
      </c>
      <c r="F29" s="29" t="s">
        <v>37</v>
      </c>
      <c r="G29" s="29"/>
      <c r="H29" s="29"/>
    </row>
    <row r="30" spans="1:8" ht="110.25" customHeight="1" x14ac:dyDescent="0.25">
      <c r="A30" s="13">
        <v>12</v>
      </c>
      <c r="B30" s="23" t="s">
        <v>18</v>
      </c>
      <c r="C30" s="5" t="s">
        <v>13</v>
      </c>
      <c r="D30" s="9" t="s">
        <v>27</v>
      </c>
      <c r="F30" s="29" t="s">
        <v>52</v>
      </c>
      <c r="G30" s="29"/>
      <c r="H30" s="29"/>
    </row>
    <row r="31" spans="1:8" ht="60" x14ac:dyDescent="0.25">
      <c r="A31" s="13">
        <v>13</v>
      </c>
      <c r="B31" s="4" t="s">
        <v>19</v>
      </c>
      <c r="C31" s="5" t="s">
        <v>13</v>
      </c>
      <c r="D31" s="9" t="s">
        <v>27</v>
      </c>
      <c r="F31" s="29" t="s">
        <v>38</v>
      </c>
      <c r="G31" s="29"/>
      <c r="H31" s="29"/>
    </row>
    <row r="34" spans="1:12" ht="90" customHeight="1" x14ac:dyDescent="0.25">
      <c r="A34" s="13">
        <v>14</v>
      </c>
      <c r="B34" s="23" t="s">
        <v>20</v>
      </c>
      <c r="D34" s="10">
        <v>0</v>
      </c>
      <c r="F34" s="29" t="s">
        <v>39</v>
      </c>
      <c r="G34" s="29"/>
      <c r="H34" s="29"/>
      <c r="J34" s="30" t="str">
        <f>IF(D34&gt;0,"Thank you.  If you are a UK tax payer, please consider making this donation with Gift-Aid so we can reclaim a further 25% from the tax man.","")</f>
        <v/>
      </c>
      <c r="K34" s="30"/>
      <c r="L34" s="30"/>
    </row>
  </sheetData>
  <mergeCells count="12">
    <mergeCell ref="F25:H25"/>
    <mergeCell ref="F24:H24"/>
    <mergeCell ref="F14:H14"/>
    <mergeCell ref="F26:H26"/>
    <mergeCell ref="J34:L34"/>
    <mergeCell ref="F15:H15"/>
    <mergeCell ref="F29:H29"/>
    <mergeCell ref="F30:H30"/>
    <mergeCell ref="F31:H31"/>
    <mergeCell ref="F34:H34"/>
    <mergeCell ref="F23:H23"/>
    <mergeCell ref="F22:H2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5:BH120"/>
  <sheetViews>
    <sheetView workbookViewId="0"/>
  </sheetViews>
  <sheetFormatPr defaultRowHeight="15" x14ac:dyDescent="0.25"/>
  <cols>
    <col min="3" max="3" width="18.85546875" bestFit="1" customWidth="1"/>
    <col min="4" max="4" width="9.140625" style="12"/>
    <col min="6" max="6" width="9.140625" style="12"/>
    <col min="47" max="47" width="23.85546875" bestFit="1" customWidth="1"/>
  </cols>
  <sheetData>
    <row r="95" spans="45:60" x14ac:dyDescent="0.25">
      <c r="AS95" s="13"/>
      <c r="AU95" s="2"/>
      <c r="AV95" s="5"/>
      <c r="AW95" s="7"/>
    </row>
    <row r="96" spans="45:60" x14ac:dyDescent="0.25">
      <c r="AS96" s="13"/>
      <c r="AT96" t="s">
        <v>21</v>
      </c>
      <c r="AU96" s="2" t="s">
        <v>24</v>
      </c>
      <c r="AV96" s="11">
        <f>BB96+BE96+BH96</f>
        <v>749</v>
      </c>
      <c r="AW96" s="7"/>
      <c r="AX96" s="8" t="s">
        <v>25</v>
      </c>
      <c r="AZ96" s="7"/>
      <c r="BA96" s="2" t="s">
        <v>22</v>
      </c>
      <c r="BB96" s="12">
        <f>+SUM(AX100:AX104)</f>
        <v>539</v>
      </c>
      <c r="BC96" s="7"/>
      <c r="BD96" t="s">
        <v>23</v>
      </c>
      <c r="BE96" s="12">
        <f>+SUM(AX105:AX111)</f>
        <v>210</v>
      </c>
      <c r="BG96" t="s">
        <v>7</v>
      </c>
      <c r="BH96" s="12">
        <f>+AX120</f>
        <v>0</v>
      </c>
    </row>
    <row r="97" spans="45:50" x14ac:dyDescent="0.25">
      <c r="AS97" s="13"/>
      <c r="AT97" t="str">
        <f>IF(SUM(AX114:AX116)&gt;0,"Plus unknown items 9-11 below.","")</f>
        <v/>
      </c>
      <c r="AU97" s="2"/>
      <c r="AV97" s="5"/>
      <c r="AW97" s="7"/>
    </row>
    <row r="98" spans="45:50" x14ac:dyDescent="0.25">
      <c r="AV98" s="12"/>
      <c r="AX98" s="12"/>
    </row>
    <row r="99" spans="45:50" x14ac:dyDescent="0.25">
      <c r="AV99" s="12"/>
      <c r="AX99" s="12"/>
    </row>
    <row r="100" spans="45:50" x14ac:dyDescent="0.25">
      <c r="AU100" t="s">
        <v>28</v>
      </c>
      <c r="AV100" s="25">
        <v>34</v>
      </c>
      <c r="AX100" s="12">
        <f>+IF(Calculator!D14="Y",'2023 Figures'!AV100,0)</f>
        <v>34</v>
      </c>
    </row>
    <row r="101" spans="45:50" x14ac:dyDescent="0.25">
      <c r="AU101" t="s">
        <v>0</v>
      </c>
      <c r="AV101" s="25">
        <v>17</v>
      </c>
      <c r="AX101" s="12">
        <f>+IF(Calculator!D15="Y",'2023 Figures'!AV101,0)</f>
        <v>0</v>
      </c>
    </row>
    <row r="102" spans="45:50" x14ac:dyDescent="0.25">
      <c r="AV102" s="12"/>
      <c r="AX102" s="12"/>
    </row>
    <row r="103" spans="45:50" x14ac:dyDescent="0.25">
      <c r="AU103" t="s">
        <v>1</v>
      </c>
      <c r="AV103" s="25">
        <v>505</v>
      </c>
      <c r="AX103" s="12">
        <f>+IF(Calculator!D18="Y",'2023 Figures'!AV103,0)</f>
        <v>505</v>
      </c>
    </row>
    <row r="104" spans="45:50" x14ac:dyDescent="0.25">
      <c r="AU104" t="s">
        <v>2</v>
      </c>
      <c r="AV104" s="25">
        <v>0</v>
      </c>
      <c r="AX104" s="12">
        <f>+IF(Calculator!D18="Y",'2023 Figures'!AV104,0)</f>
        <v>0</v>
      </c>
    </row>
    <row r="105" spans="45:50" x14ac:dyDescent="0.25">
      <c r="AU105" t="s">
        <v>29</v>
      </c>
      <c r="AV105" s="25">
        <v>0</v>
      </c>
      <c r="AX105" s="12">
        <f>+AV105*Calculator!D19</f>
        <v>0</v>
      </c>
    </row>
    <row r="106" spans="45:50" x14ac:dyDescent="0.25">
      <c r="AU106" t="s">
        <v>45</v>
      </c>
      <c r="AV106" s="25">
        <v>60</v>
      </c>
      <c r="AX106" s="12">
        <f>+IF(Calculator!D22="Y",'2023 Figures'!AV106,0)</f>
        <v>0</v>
      </c>
    </row>
    <row r="107" spans="45:50" x14ac:dyDescent="0.25">
      <c r="AU107" t="s">
        <v>3</v>
      </c>
      <c r="AV107" s="25">
        <v>100</v>
      </c>
      <c r="AX107" s="12">
        <f>+IF(Calculator!D23="Y",'2023 Figures'!AV107,0)</f>
        <v>100</v>
      </c>
    </row>
    <row r="108" spans="45:50" x14ac:dyDescent="0.25">
      <c r="AU108" t="s">
        <v>5</v>
      </c>
      <c r="AV108" s="25">
        <v>90</v>
      </c>
      <c r="AX108" s="12">
        <f>+IF(Calculator!D24="Y",'2023 Figures'!AV108,0)</f>
        <v>90</v>
      </c>
    </row>
    <row r="109" spans="45:50" x14ac:dyDescent="0.25">
      <c r="AU109" t="s">
        <v>4</v>
      </c>
      <c r="AV109" s="25">
        <v>20</v>
      </c>
      <c r="AX109" s="12">
        <f>+IF(Calculator!D25="Y",'2023 Figures'!AV109,0)</f>
        <v>20</v>
      </c>
    </row>
    <row r="110" spans="45:50" x14ac:dyDescent="0.25">
      <c r="AV110" s="12"/>
      <c r="AX110" s="12"/>
    </row>
    <row r="111" spans="45:50" x14ac:dyDescent="0.25">
      <c r="AU111" t="s">
        <v>6</v>
      </c>
      <c r="AV111" s="12">
        <f>+AV108</f>
        <v>90</v>
      </c>
      <c r="AX111" s="12">
        <f>+IF(Calculator!D26="Y",'2023 Figures'!AV111,0)</f>
        <v>0</v>
      </c>
    </row>
    <row r="112" spans="45:50" x14ac:dyDescent="0.25">
      <c r="AV112" s="12"/>
      <c r="AX112" s="12"/>
    </row>
    <row r="113" spans="47:50" x14ac:dyDescent="0.25">
      <c r="AU113" s="1" t="s">
        <v>8</v>
      </c>
      <c r="AV113" s="12"/>
      <c r="AX113" s="12"/>
    </row>
    <row r="114" spans="47:50" x14ac:dyDescent="0.25">
      <c r="AU114" t="s">
        <v>9</v>
      </c>
      <c r="AV114" s="12">
        <v>1</v>
      </c>
      <c r="AX114" s="12">
        <f>+IF(Calculator!D29="Y",'2023 Figures'!AV114,0)</f>
        <v>0</v>
      </c>
    </row>
    <row r="115" spans="47:50" x14ac:dyDescent="0.25">
      <c r="AU115" t="s">
        <v>10</v>
      </c>
      <c r="AV115" s="12">
        <v>1</v>
      </c>
      <c r="AX115" s="12">
        <f>+IF(Calculator!D30="Y",'2023 Figures'!AV115,0)</f>
        <v>0</v>
      </c>
    </row>
    <row r="116" spans="47:50" x14ac:dyDescent="0.25">
      <c r="AU116" t="s">
        <v>11</v>
      </c>
      <c r="AV116" s="12">
        <v>1</v>
      </c>
      <c r="AX116" s="12">
        <f>+IF(Calculator!D31="Y",'2023 Figures'!AV116,0)</f>
        <v>0</v>
      </c>
    </row>
    <row r="117" spans="47:50" x14ac:dyDescent="0.25">
      <c r="AV117" s="12"/>
      <c r="AX117" s="12"/>
    </row>
    <row r="118" spans="47:50" x14ac:dyDescent="0.25">
      <c r="AV118" s="12"/>
      <c r="AX118" s="12"/>
    </row>
    <row r="119" spans="47:50" x14ac:dyDescent="0.25">
      <c r="AV119" s="12"/>
      <c r="AX119" s="12"/>
    </row>
    <row r="120" spans="47:50" x14ac:dyDescent="0.25">
      <c r="AU120" t="s">
        <v>7</v>
      </c>
      <c r="AV120" s="12"/>
      <c r="AX120" s="12">
        <f>+Calculator!D34</f>
        <v>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2023 Figures</vt:lpstr>
      <vt:lpstr>FIGS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Dunstan</dc:creator>
  <cp:lastModifiedBy>Mark Dunstan</cp:lastModifiedBy>
  <dcterms:created xsi:type="dcterms:W3CDTF">2014-08-18T14:31:45Z</dcterms:created>
  <dcterms:modified xsi:type="dcterms:W3CDTF">2023-06-01T23:16:48Z</dcterms:modified>
</cp:coreProperties>
</file>